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Regulierung\Gas\Veröffentlichungs- und Mitteilungspflichten\Unternehmsspezifische Parameter\"/>
    </mc:Choice>
  </mc:AlternateContent>
  <xr:revisionPtr revIDLastSave="0" documentId="8_{5F29DFB3-E283-41FD-85B5-F5E229086EA5}" xr6:coauthVersionLast="47" xr6:coauthVersionMax="47" xr10:uidLastSave="{00000000-0000-0000-0000-000000000000}"/>
  <bookViews>
    <workbookView xWindow="-12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7" l="1"/>
  <c r="E6" i="17"/>
  <c r="E4" i="1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K21" i="18" l="1"/>
  <c r="H21" i="18"/>
  <c r="L21" i="18"/>
  <c r="I21" i="18"/>
  <c r="J21" i="18"/>
  <c r="N21" i="18"/>
  <c r="D66" i="18"/>
  <c r="I65" i="18" s="1"/>
  <c r="M21" i="18"/>
  <c r="D56" i="18"/>
  <c r="J55" i="18" s="1"/>
  <c r="E31" i="18"/>
  <c r="J65" i="18"/>
  <c r="H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65" i="18" l="1"/>
  <c r="N65" i="18"/>
  <c r="G65" i="18"/>
  <c r="F65" i="18"/>
  <c r="K65" i="18"/>
  <c r="M6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12" i="7"/>
  <c r="C31" i="7"/>
  <c r="C32" i="7"/>
  <c r="C28" i="7"/>
  <c r="C34" i="7"/>
  <c r="C39" i="7"/>
  <c r="C36" i="7"/>
  <c r="C33" i="7"/>
  <c r="C38" i="7"/>
  <c r="C27" i="7"/>
  <c r="C30" i="7"/>
  <c r="C13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<sst xmlns="http://schemas.openxmlformats.org/spreadsheetml/2006/main" count="1373" uniqueCount="669">
  <si>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</si>
  <si>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</si>
  <si>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</si>
  <si>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</si>
  <si>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</si>
  <si>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</si>
  <si>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</si>
  <si>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</si>
  <si>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</si>
  <si>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</si>
  <si>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</si>
  <si>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</si>
  <si>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</si>
  <si>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</si>
  <si>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</si>
  <si>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</si>
  <si>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</si>
  <si>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</si>
  <si>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</si>
  <si>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</si>
  <si>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</si>
  <si>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</si>
  <si>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</si>
  <si>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</si>
  <si>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</si>
  <si>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</si>
  <si>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</si>
  <si>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</si>
  <si>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</si>
  <si>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</si>
  <si>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</si>
  <si>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</si>
  <si>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</si>
  <si>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</si>
  <si>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</si>
  <si>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</si>
  <si>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</si>
  <si>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</si>
  <si>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</si>
  <si>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</si>
  <si>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</si>
  <si>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</si>
  <si>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</si>
  <si>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</si>
  <si>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</si>
  <si>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</si>
  <si>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</si>
  <si>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</si>
  <si>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</si>
  <si>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</si>
  <si>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</si>
  <si>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</si>
  <si>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</si>
  <si>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</si>
  <si>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</si>
  <si>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</si>
  <si>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</si>
  <si>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</si>
  <si>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</si>
  <si>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</si>
  <si>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</si>
  <si>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</si>
  <si>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</si>
  <si>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</si>
  <si>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</si>
  <si>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</si>
  <si>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</si>
  <si>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</si>
  <si>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</si>
  <si>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</si>
  <si>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</si>
  <si>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</si>
  <si>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</si>
  <si>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</si>
  <si>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</si>
  <si>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</si>
  <si>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</si>
  <si>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</si>
  <si>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</si>
  <si>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</si>
  <si>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</si>
  <si>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</si>
  <si>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</si>
  <si>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</si>
  <si>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</si>
  <si>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</si>
  <si>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</si>
  <si>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</si>
  <si>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</si>
  <si>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</si>
  <si>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</si>
  <si>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</si>
  <si>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</si>
  <si>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</si>
  <si>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</si>
  <si>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</si>
  <si>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</si>
  <si>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</si>
  <si>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</si>
  <si>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</si>
  <si>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</si>
  <si>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</si>
  <si>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</si>
  <si>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</si>
  <si>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</si>
  <si>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</si>
  <si>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</si>
  <si>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</si>
  <si>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</si>
  <si>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</si>
  <si>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</si>
  <si>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</si>
  <si>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</si>
  <si>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</si>
  <si>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</si>
  <si>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</si>
  <si>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</si>
  <si>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</si>
  <si>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</si>
  <si>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</si>
  <si>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</si>
  <si>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</si>
  <si>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</si>
  <si>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</si>
  <si>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</si>
  <si>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</si>
  <si>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</si>
  <si>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</si>
  <si>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</si>
  <si>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</si>
  <si>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</si>
  <si>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</si>
  <si>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</si>
  <si>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</si>
  <si>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</si>
  <si>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</si>
  <si>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</si>
  <si>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</si>
  <si>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</si>
  <si>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</si>
  <si>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</si>
  <si>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</si>
  <si>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</si>
  <si>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</si>
  <si>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</si>
  <si>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</si>
  <si>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</si>
  <si>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</si>
  <si>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</si>
  <si>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</si>
  <si>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</si>
  <si>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</si>
  <si>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</si>
  <si>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</si>
  <si>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</si>
  <si>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</si>
  <si>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</si>
  <si>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</si>
  <si>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</si>
  <si>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</si>
  <si>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</si>
  <si>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</si>
  <si>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</si>
  <si>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</si>
  <si>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</si>
  <si>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</si>
  <si>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</si>
  <si>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</si>
  <si>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</si>
  <si>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</si>
  <si>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</si>
  <si>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</si>
  <si>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</si>
  <si>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</si>
  <si>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</si>
  <si>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</si>
  <si>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</si>
  <si>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</si>
  <si>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</si>
  <si>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</si>
  <si>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</si>
  <si>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</si>
  <si>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</si>
  <si>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</si>
  <si>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</si>
  <si>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</si>
  <si>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</si>
  <si>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</si>
  <si>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</si>
  <si>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</si>
  <si>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</si>
  <si>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</si>
  <si>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</si>
  <si>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</si>
  <si>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</si>
  <si>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</si>
  <si>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</si>
  <si>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</si>
  <si>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</si>
  <si>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</si>
  <si>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</si>
  <si>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</si>
  <si>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</si>
  <si>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</si>
  <si>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</si>
  <si>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</si>
  <si>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</si>
  <si>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</si>
  <si>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</si>
  <si>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</si>
  <si>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</si>
  <si>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</si>
  <si>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</si>
  <si>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</si>
  <si>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</si>
  <si>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</si>
  <si>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</si>
  <si>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</si>
  <si>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</si>
  <si>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</si>
  <si>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</si>
  <si>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</si>
  <si>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</si>
  <si>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</si>
  <si>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</si>
  <si>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</si>
  <si>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</si>
  <si>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</si>
  <si>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</si>
  <si>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</si>
  <si>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</si>
  <si>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</si>
  <si>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</si>
  <si>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</si>
  <si>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</si>
  <si>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</si>
  <si>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</si>
  <si>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</si>
  <si>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</si>
  <si>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</si>
  <si>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</si>
  <si>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</si>
  <si>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</si>
  <si>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</si>
  <si>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</si>
  <si>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</si>
  <si>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</si>
  <si>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</si>
  <si>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</si>
  <si>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</si>
  <si>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</si>
  <si>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</si>
  <si>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</si>
  <si>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</si>
  <si>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</si>
  <si>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</si>
  <si>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</si>
  <si>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</si>
  <si>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</si>
  <si>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</si>
  <si>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</si>
  <si>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</si>
  <si>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</si>
  <si>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</si>
  <si>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</si>
  <si>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</si>
  <si>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</si>
  <si>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</si>
  <si>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</si>
  <si>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</si>
  <si>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</si>
  <si>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</si>
  <si>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</si>
  <si>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</si>
  <si>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</si>
  <si>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</si>
  <si>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</si>
  <si>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</si>
  <si>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</si>
  <si>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</si>
  <si>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</si>
  <si>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</si>
  <si>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</si>
  <si>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</si>
  <si>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</si>
  <si>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</si>
  <si>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</si>
  <si>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</si>
  <si>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</si>
  <si>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</si>
  <si>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</si>
  <si>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</si>
  <si>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</si>
  <si>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</si>
  <si>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</si>
  <si>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</si>
  <si>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</si>
  <si>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</si>
  <si>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</si>
  <si>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</si>
  <si>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</si>
  <si>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</si>
  <si>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</si>
  <si>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</si>
  <si>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</si>
  <si>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</si>
  <si>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</si>
  <si>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</si>
  <si>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</si>
  <si>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</si>
  <si>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</si>
  <si>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</si>
  <si>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</si>
  <si>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</si>
  <si>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</si>
  <si>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</si>
  <si>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</si>
  <si>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</si>
  <si>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</si>
  <si>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</si>
  <si>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</si>
  <si>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</si>
  <si>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</si>
  <si>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</si>
  <si>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</si>
  <si>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</si>
  <si>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</si>
  <si>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</si>
  <si>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</si>
  <si>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</si>
  <si>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</si>
  <si>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</si>
  <si>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</si>
  <si>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</si>
  <si>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</si>
  <si>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</si>
  <si>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</si>
  <si>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</si>
  <si>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</si>
  <si>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</si>
  <si>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</si>
  <si>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</si>
  <si>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</si>
  <si>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</si>
  <si>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</si>
  <si>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</si>
  <si>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</si>
  <si>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</si>
  <si>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</si>
  <si>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</si>
  <si>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</si>
  <si>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</si>
  <si>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</si>
  <si>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</si>
  <si>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</si>
  <si>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</si>
  <si>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</si>
  <si>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</si>
  <si>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</si>
  <si>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</si>
  <si>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</si>
  <si>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</si>
  <si>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</si>
  <si>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</si>
  <si>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</si>
  <si>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</si>
  <si>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</si>
  <si>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</si>
  <si>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</si>
  <si>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</si>
  <si>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</si>
  <si>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</si>
  <si>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</si>
  <si>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</si>
  <si>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</si>
  <si>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</si>
  <si>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</si>
  <si>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</si>
  <si>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</si>
  <si>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</si>
  <si>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</si>
  <si>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</si>
  <si>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</si>
  <si>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</si>
  <si>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</si>
  <si>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</si>
  <si>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</si>
  <si>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</si>
  <si>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</si>
  <si>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</si>
  <si>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</si>
  <si>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</si>
  <si>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</si>
  <si>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</si>
  <si>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</si>
  <si>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</si>
  <si>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</si>
  <si>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</si>
  <si>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</si>
  <si>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</si>
  <si>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</si>
  <si>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</si>
  <si>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</si>
  <si>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</si>
  <si>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</si>
  <si>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</si>
  <si>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</si>
  <si>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</si>
  <si>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</si>
  <si>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</si>
  <si>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</si>
  <si>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</si>
  <si>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</si>
  <si>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</si>
  <si>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</si>
  <si>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</si>
  <si>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</si>
  <si>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</si>
  <si>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</si>
  <si>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</si>
  <si>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</si>
  <si>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</si>
  <si>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</si>
  <si>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</si>
  <si>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</si>
  <si>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</si>
  <si>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</si>
  <si>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</si>
  <si>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</si>
  <si>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</si>
  <si>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</si>
  <si>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</si>
  <si>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</si>
  <si>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</si>
  <si>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</si>
  <si>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</si>
  <si>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</si>
  <si>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</si>
  <si>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</si>
  <si>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</si>
  <si>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</si>
  <si>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</si>
  <si>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</si>
  <si>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</si>
  <si>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</si>
  <si>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</si>
  <si>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</si>
  <si>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</si>
  <si>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</si>
  <si>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</si>
  <si>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</si>
  <si>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</si>
  <si>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</si>
  <si>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</si>
  <si>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</si>
  <si>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</si>
  <si>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</si>
  <si>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</si>
  <si>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</si>
  <si>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</si>
  <si>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</si>
  <si>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</si>
  <si>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</si>
  <si>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</si>
  <si>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</si>
  <si>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</si>
  <si>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</si>
  <si>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</si>
  <si>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</si>
  <si>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</si>
  <si>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</si>
  <si>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</si>
  <si>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</si>
  <si>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</si>
  <si>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</si>
  <si>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</si>
  <si>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</si>
  <si>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</si>
  <si>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</si>
  <si>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</si>
  <si>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</si>
  <si>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</si>
  <si>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</si>
  <si>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</si>
  <si>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</si>
  <si>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</si>
  <si>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</si>
  <si>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</si>
  <si>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</si>
  <si>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</si>
  <si>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</si>
  <si>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</si>
  <si>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</si>
  <si>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</si>
  <si>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</si>
  <si>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</si>
  <si>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</si>
  <si>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</si>
  <si>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</si>
  <si>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</si>
  <si>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</si>
  <si>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</si>
  <si>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</si>
  <si>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</si>
  <si>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</si>
  <si>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</si>
  <si>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</si>
  <si>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</si>
  <si>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</si>
  <si>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</si>
  <si>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</si>
  <si>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</si>
  <si>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</si>
  <si>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</si>
  <si>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</si>
  <si>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</si>
  <si>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</si>
  <si>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</si>
  <si>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</si>
  <si>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</si>
  <si>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</si>
  <si>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</si>
  <si>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</si>
  <si>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</si>
  <si>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</si>
  <si>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</si>
  <si>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</si>
  <si>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</si>
  <si>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</si>
  <si>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</si>
  <si>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</si>
  <si>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</si>
  <si>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</si>
  <si>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</si>
  <si>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</si>
  <si>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</si>
  <si>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</si>
  <si>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</si>
  <si>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</si>
  <si>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</si>
  <si>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</si>
  <si>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</si>
  <si>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</si>
  <si>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</si>
  <si>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</si>
  <si>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</si>
  <si>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</si>
  <si>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</si>
  <si>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</si>
  <si>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</si>
  <si>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</si>
  <si>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</si>
  <si>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</si>
  <si>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</si>
  <si>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</si>
  <si>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</si>
  <si>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</si>
  <si>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</si>
  <si>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</si>
  <si>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</si>
  <si>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</si>
  <si>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</si>
  <si>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</si>
  <si>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</si>
  <si>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</si>
  <si>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</si>
  <si>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</si>
  <si>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</si>
  <si>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</si>
  <si>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</si>
  <si>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</si>
  <si>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</si>
  <si>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</si>
  <si>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</si>
  <si>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</si>
  <si>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</si>
  <si>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</si>
  <si>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</si>
  <si>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</si>
  <si>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</si>
  <si>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</si>
  <si>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</si>
  <si>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</si>
  <si>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</si>
  <si>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</si>
  <si>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</si>
  <si>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</si>
  <si>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</si>
  <si>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</si>
  <si>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</si>
  <si>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</si>
  <si>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</si>
  <si>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</si>
  <si>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</si>
  <si>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</si>
  <si>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</si>
  <si>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</si>
  <si>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</si>
  <si>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</si>
  <si>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</si>
  <si>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</si>
  <si>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</si>
  <si>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</si>
  <si>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</si>
  <si>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</si>
  <si>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</si>
  <si>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</si>
  <si>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</si>
  <si>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</si>
  <si>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</si>
  <si>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</si>
  <si>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</si>
  <si>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</si>
  <si>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</si>
  <si>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</si>
  <si>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</si>
  <si>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</si>
  <si>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</si>
  <si>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</si>
  <si>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</si>
  <si>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</si>
  <si>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</si>
  <si>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</si>
  <si>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</si>
  <si>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</si>
  <si>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</si>
  <si>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</si>
  <si>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</si>
  <si>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</si>
  <si>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</si>
  <si>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</si>
  <si>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</si>
  <si>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</si>
  <si>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</si>
  <si>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</si>
  <si>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</si>
  <si>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</si>
  <si>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</si>
  <si>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</si>
  <si>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</si>
  <si>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</si>
  <si>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</si>
  <si>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</si>
  <si>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</si>
  <si>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</si>
  <si>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</si>
  <si>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</si>
  <si>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</si>
  <si>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</si>
  <si>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</si>
  <si>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</si>
  <si>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</si>
  <si>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</si>
  <si>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</si>
  <si>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</si>
  <si>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</si>
  <si>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</si>
  <si>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Netzgesellschaft Düsseldorf mbH</t>
  </si>
  <si>
    <t>Höherweg 200</t>
  </si>
  <si>
    <t>Düsseldorf</t>
  </si>
  <si>
    <t>Netznutzungsmanagement</t>
  </si>
  <si>
    <t>netznutzung@netz-duesseldorf.de</t>
  </si>
  <si>
    <t>BTU EVU Rechenzentrum GmbH</t>
  </si>
  <si>
    <t>Flughafen Düsseldorf</t>
  </si>
  <si>
    <t>Ind.-Koef.</t>
  </si>
  <si>
    <t>F95</t>
  </si>
  <si>
    <t>GG0</t>
  </si>
  <si>
    <t>THE0NKL700163000</t>
  </si>
  <si>
    <t>HK3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</si>
</sst>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1591583</xdr:colOff>
      <xdr:row>48</xdr:row>
      <xdr:rowOff>131826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1046162</xdr:colOff>
      <xdr:row>0</xdr:row>
      <xdr:rowOff>792480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809625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375285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321310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netz-duesseldorf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/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462</v>
      </c>
    </row>
    <row r="3" spans="2:7" x14ac:dyDescent="0.25"/>
    <row r="4" spans="2:7" x14ac:dyDescent="0.25">
      <c r="B4" s="8" t="s">
        <v>457</v>
      </c>
    </row>
    <row r="5" spans="2:7" x14ac:dyDescent="0.25">
      <c r="B5" s="8" t="s">
        <v>458</v>
      </c>
    </row>
    <row r="6" spans="2:7" x14ac:dyDescent="0.25"/>
    <row r="7" spans="2:7" x14ac:dyDescent="0.25">
      <c r="B7" t="s">
        <v>335</v>
      </c>
    </row>
    <row r="8" spans="2:7" s="8" customFormat="1" x14ac:dyDescent="0.25">
      <c r="B8" s="8" t="s">
        <v>459</v>
      </c>
    </row>
    <row r="9" spans="2:7" s="8" customFormat="1" x14ac:dyDescent="0.25"/>
    <row r="10" spans="2:7" s="8" customFormat="1" x14ac:dyDescent="0.25">
      <c r="B10" s="14" t="s">
        <v>444</v>
      </c>
    </row>
    <row r="11" spans="2:7" s="8" customFormat="1" x14ac:dyDescent="0.25">
      <c r="B11" s="8" t="s">
        <v>496</v>
      </c>
    </row>
    <row r="12" spans="2:7" s="8" customFormat="1" x14ac:dyDescent="0.25">
      <c r="B12" s="8" t="s">
        <v>497</v>
      </c>
    </row>
    <row r="13" spans="2:7" s="8" customFormat="1" x14ac:dyDescent="0.25">
      <c r="B13" s="8" t="s">
        <v>505</v>
      </c>
    </row>
    <row r="14" spans="2:7" s="8" customFormat="1" x14ac:dyDescent="0.25"/>
    <row r="15" spans="2:7" x14ac:dyDescent="0.25">
      <c r="B15" s="20" t="s">
        <v>461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342</v>
      </c>
      <c r="C17" s="15"/>
    </row>
    <row r="18" spans="2:12" s="8" customFormat="1" x14ac:dyDescent="0.25">
      <c r="B18" s="18" t="s">
        <v>336</v>
      </c>
      <c r="C18" s="15"/>
    </row>
    <row r="19" spans="2:12" s="8" customFormat="1" x14ac:dyDescent="0.25">
      <c r="B19" s="18" t="s">
        <v>337</v>
      </c>
      <c r="C19" s="15"/>
    </row>
    <row r="20" spans="2:12" x14ac:dyDescent="0.25">
      <c r="B20" s="17"/>
      <c r="C20" s="15"/>
    </row>
    <row r="21" spans="2:12" x14ac:dyDescent="0.25">
      <c r="B21" s="3" t="s">
        <v>460</v>
      </c>
      <c r="C21" s="15"/>
    </row>
    <row r="22" spans="2:12" s="8" customFormat="1" x14ac:dyDescent="0.25">
      <c r="B22" s="18" t="s">
        <v>338</v>
      </c>
      <c r="C22" s="15"/>
    </row>
    <row r="23" spans="2:12" s="8" customFormat="1" x14ac:dyDescent="0.25">
      <c r="B23" s="18" t="s">
        <v>339</v>
      </c>
      <c r="C23" s="15"/>
    </row>
    <row r="24" spans="2:12" x14ac:dyDescent="0.25">
      <c r="B24" s="17"/>
      <c r="C24" s="15"/>
    </row>
    <row r="25" spans="2:12" x14ac:dyDescent="0.25">
      <c r="B25" s="17" t="s">
        <v>343</v>
      </c>
      <c r="C25" s="15"/>
    </row>
    <row r="26" spans="2:12" x14ac:dyDescent="0.25">
      <c r="B26" s="18" t="s">
        <v>340</v>
      </c>
      <c r="C26" s="15"/>
      <c r="F26" s="8"/>
      <c r="G26" s="8"/>
      <c r="H26" s="8"/>
    </row>
    <row r="27" spans="2:12" x14ac:dyDescent="0.25">
      <c r="B27" s="18" t="s">
        <v>341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344</v>
      </c>
      <c r="C29" s="19">
        <v>43663</v>
      </c>
      <c r="E29" s="8"/>
      <c r="F29" s="8"/>
      <c r="G29" s="8"/>
      <c r="H29" s="8"/>
    </row>
    <row r="30" spans="2:12" x14ac:dyDescent="0.25">
      <c r="B30" s="21" t="s">
        <v>345</v>
      </c>
      <c r="C30" s="337" t="s">
        <v>652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/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258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5" t="s">
        <v>500</v>
      </c>
      <c r="D4" s="27">
        <v>45315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6"/>
      <c r="G5" s="2"/>
    </row>
    <row r="6" spans="1:8" ht="15" customHeight="1" x14ac:dyDescent="0.25">
      <c r="B6" s="22"/>
      <c r="C6" s="65" t="s">
        <v>501</v>
      </c>
      <c r="D6" s="27">
        <v>45383</v>
      </c>
      <c r="E6" s="15"/>
      <c r="F6" s="46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6"/>
      <c r="G8" s="2"/>
    </row>
    <row r="9" spans="1:8" ht="15" customHeight="1" x14ac:dyDescent="0.25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 x14ac:dyDescent="0.25">
      <c r="B10" s="22"/>
      <c r="C10" s="5"/>
      <c r="D10" s="28"/>
      <c r="E10" s="15"/>
      <c r="F10" s="46"/>
      <c r="G10" s="2"/>
    </row>
    <row r="11" spans="1:8" s="2" customFormat="1" ht="15" customHeight="1" x14ac:dyDescent="0.25">
      <c r="A11" s="8"/>
      <c r="B11" s="23" t="s">
        <v>72</v>
      </c>
      <c r="C11" s="4" t="s">
        <v>482</v>
      </c>
      <c r="D11" s="350">
        <v>9870016300004</v>
      </c>
      <c r="E11" s="15"/>
      <c r="F11" s="46"/>
    </row>
    <row r="12" spans="1:8" s="2" customFormat="1" ht="15" customHeight="1" x14ac:dyDescent="0.25">
      <c r="A12" s="8"/>
      <c r="B12" s="22"/>
      <c r="C12" s="5"/>
      <c r="D12" s="28"/>
      <c r="E12" s="15"/>
      <c r="F12" s="46"/>
    </row>
    <row r="13" spans="1:8" ht="15" customHeight="1" x14ac:dyDescent="0.25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 x14ac:dyDescent="0.25">
      <c r="B14" s="22"/>
      <c r="C14" s="5"/>
      <c r="D14" s="29"/>
      <c r="E14" s="15"/>
      <c r="F14" s="46"/>
      <c r="G14" s="2"/>
    </row>
    <row r="15" spans="1:8" ht="15" customHeight="1" x14ac:dyDescent="0.25">
      <c r="B15" s="23" t="s">
        <v>74</v>
      </c>
      <c r="C15" s="5" t="s">
        <v>261</v>
      </c>
      <c r="D15" s="43">
        <v>40233</v>
      </c>
      <c r="E15" s="15"/>
      <c r="F15" s="46"/>
      <c r="G15" s="2"/>
    </row>
    <row r="16" spans="1:8" ht="15" customHeight="1" x14ac:dyDescent="0.25">
      <c r="B16" s="22"/>
      <c r="C16" s="5"/>
      <c r="D16" s="29"/>
      <c r="E16" s="15"/>
      <c r="F16" s="46"/>
      <c r="G16" s="2"/>
    </row>
    <row r="17" spans="1:15" ht="15" customHeight="1" x14ac:dyDescent="0.25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 x14ac:dyDescent="0.25">
      <c r="B18" s="22"/>
      <c r="C18" s="5"/>
      <c r="D18" s="29"/>
      <c r="E18" s="15"/>
      <c r="F18" s="46"/>
      <c r="G18" s="2"/>
    </row>
    <row r="19" spans="1:15" ht="15" customHeight="1" x14ac:dyDescent="0.25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 x14ac:dyDescent="0.25">
      <c r="B20" s="22"/>
      <c r="C20" s="5"/>
      <c r="D20" s="29"/>
      <c r="E20" s="15"/>
      <c r="F20" s="46"/>
      <c r="G20" s="2"/>
    </row>
    <row r="21" spans="1:15" ht="15" customHeight="1" x14ac:dyDescent="0.25">
      <c r="B21" s="23" t="s">
        <v>77</v>
      </c>
      <c r="C21" s="5" t="s">
        <v>264</v>
      </c>
      <c r="D21" s="358" t="s">
        <v>661</v>
      </c>
      <c r="E21" s="15"/>
      <c r="F21" s="46"/>
      <c r="G21" s="2"/>
    </row>
    <row r="22" spans="1:15" ht="15" customHeight="1" x14ac:dyDescent="0.25">
      <c r="B22" s="22"/>
      <c r="C22" s="5"/>
      <c r="D22" s="29"/>
      <c r="E22" s="15"/>
      <c r="F22" s="46"/>
      <c r="G22" s="2"/>
    </row>
    <row r="23" spans="1:15" ht="15" customHeight="1" x14ac:dyDescent="0.25">
      <c r="B23" s="23" t="s">
        <v>78</v>
      </c>
      <c r="C23" s="5" t="s">
        <v>265</v>
      </c>
      <c r="D23" s="41"/>
      <c r="E23" s="15"/>
      <c r="F23" s="46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456</v>
      </c>
      <c r="D27" s="42" t="s">
        <v>393</v>
      </c>
      <c r="E27" s="39"/>
      <c r="F27" s="11"/>
    </row>
    <row r="28" spans="1:15" x14ac:dyDescent="0.25">
      <c r="B28" s="15"/>
      <c r="C28" s="64" t="s">
        <v>499</v>
      </c>
      <c r="D28" s="47" t="str">
        <f>IF(D27&lt;&gt;C28,VLOOKUP(D27,$C$29:$D$48,2,FALSE),C28)</f>
        <v>Düsseldorf</v>
      </c>
      <c r="E28" s="38"/>
      <c r="F28" s="11"/>
      <c r="G28" s="2"/>
    </row>
    <row r="29" spans="1:15" x14ac:dyDescent="0.25">
      <c r="B29" s="15"/>
      <c r="C29" s="22" t="s">
        <v>393</v>
      </c>
      <c r="D29" s="44" t="s">
        <v>659</v>
      </c>
      <c r="E29" s="40"/>
      <c r="F29" s="11"/>
      <c r="G29" s="2"/>
    </row>
    <row r="30" spans="1:15" x14ac:dyDescent="0.25">
      <c r="B30" s="15"/>
      <c r="C30" s="22" t="s">
        <v>394</v>
      </c>
      <c r="D30" s="44"/>
      <c r="E30" s="40"/>
      <c r="F30" s="46"/>
      <c r="G30" s="2"/>
    </row>
    <row r="31" spans="1:15" x14ac:dyDescent="0.25">
      <c r="B31" s="15"/>
      <c r="C31" s="22" t="s">
        <v>419</v>
      </c>
      <c r="D31" s="45"/>
      <c r="E31" s="40"/>
      <c r="F31" s="46"/>
      <c r="G31" s="2"/>
    </row>
    <row r="32" spans="1:15" x14ac:dyDescent="0.25">
      <c r="B32" s="15"/>
      <c r="C32" s="22" t="s">
        <v>420</v>
      </c>
      <c r="D32" s="45"/>
      <c r="E32" s="40"/>
      <c r="F32" s="46"/>
      <c r="G32" s="2"/>
    </row>
    <row r="33" spans="2:7" x14ac:dyDescent="0.25">
      <c r="B33" s="15"/>
      <c r="C33" s="22" t="s">
        <v>421</v>
      </c>
      <c r="D33" s="44"/>
      <c r="E33" s="40"/>
      <c r="F33" s="46"/>
      <c r="G33" s="2"/>
    </row>
    <row r="34" spans="2:7" x14ac:dyDescent="0.25">
      <c r="B34" s="15"/>
      <c r="C34" s="22" t="s">
        <v>422</v>
      </c>
      <c r="D34" s="45"/>
      <c r="E34" s="40"/>
      <c r="F34" s="46"/>
      <c r="G34" s="2"/>
    </row>
    <row r="35" spans="2:7" x14ac:dyDescent="0.25">
      <c r="B35" s="15"/>
      <c r="C35" s="22" t="s">
        <v>423</v>
      </c>
      <c r="D35" s="45"/>
      <c r="E35" s="40"/>
      <c r="F35" s="46"/>
      <c r="G35" s="2"/>
    </row>
    <row r="36" spans="2:7" x14ac:dyDescent="0.25">
      <c r="B36" s="15"/>
      <c r="C36" s="22" t="s">
        <v>424</v>
      </c>
      <c r="D36" s="45"/>
      <c r="E36" s="40"/>
      <c r="F36" s="46"/>
      <c r="G36" s="2"/>
    </row>
    <row r="37" spans="2:7" x14ac:dyDescent="0.25">
      <c r="B37" s="15"/>
      <c r="C37" s="22" t="s">
        <v>425</v>
      </c>
      <c r="D37" s="45"/>
      <c r="E37" s="40"/>
      <c r="F37" s="46"/>
      <c r="G37" s="2"/>
    </row>
    <row r="38" spans="2:7" x14ac:dyDescent="0.25">
      <c r="B38" s="15"/>
      <c r="C38" s="22" t="s">
        <v>428</v>
      </c>
      <c r="D38" s="45"/>
      <c r="E38" s="40"/>
      <c r="F38" s="46"/>
      <c r="G38" s="2"/>
    </row>
    <row r="39" spans="2:7" x14ac:dyDescent="0.25">
      <c r="B39" s="15"/>
      <c r="C39" s="22" t="s">
        <v>429</v>
      </c>
      <c r="D39" s="45"/>
      <c r="E39" s="40"/>
      <c r="F39" s="46"/>
      <c r="G39" s="2"/>
    </row>
    <row r="40" spans="2:7" x14ac:dyDescent="0.25">
      <c r="B40" s="15"/>
      <c r="C40" s="22" t="s">
        <v>430</v>
      </c>
      <c r="D40" s="45"/>
      <c r="E40" s="40"/>
      <c r="F40" s="46"/>
      <c r="G40" s="2"/>
    </row>
    <row r="41" spans="2:7" x14ac:dyDescent="0.25">
      <c r="B41" s="15"/>
      <c r="C41" s="22" t="s">
        <v>431</v>
      </c>
      <c r="D41" s="45"/>
      <c r="E41" s="40"/>
      <c r="F41" s="46"/>
      <c r="G41" s="2"/>
    </row>
    <row r="42" spans="2:7" x14ac:dyDescent="0.25">
      <c r="B42" s="15"/>
      <c r="C42" s="22" t="s">
        <v>432</v>
      </c>
      <c r="D42" s="45"/>
      <c r="E42" s="40"/>
      <c r="F42" s="46"/>
      <c r="G42" s="2"/>
    </row>
    <row r="43" spans="2:7" x14ac:dyDescent="0.25">
      <c r="B43" s="15"/>
      <c r="C43" s="22" t="s">
        <v>433</v>
      </c>
      <c r="D43" s="45"/>
      <c r="E43" s="40"/>
      <c r="F43" s="46"/>
      <c r="G43" s="2"/>
    </row>
    <row r="44" spans="2:7" x14ac:dyDescent="0.25">
      <c r="B44" s="15"/>
      <c r="C44" s="22" t="s">
        <v>434</v>
      </c>
      <c r="D44" s="45"/>
      <c r="E44" s="40"/>
      <c r="F44" s="46"/>
      <c r="G44" s="2"/>
    </row>
    <row r="45" spans="2:7" x14ac:dyDescent="0.25">
      <c r="B45" s="15"/>
      <c r="C45" s="22" t="s">
        <v>435</v>
      </c>
      <c r="D45" s="45"/>
      <c r="E45" s="40"/>
      <c r="F45" s="46"/>
      <c r="G45" s="2"/>
    </row>
    <row r="46" spans="2:7" x14ac:dyDescent="0.25">
      <c r="B46" s="15"/>
      <c r="C46" s="22" t="s">
        <v>436</v>
      </c>
      <c r="D46" s="45"/>
      <c r="E46" s="40"/>
      <c r="F46" s="46"/>
    </row>
    <row r="47" spans="2:7" x14ac:dyDescent="0.25">
      <c r="B47" s="15"/>
      <c r="C47" s="22" t="s">
        <v>437</v>
      </c>
      <c r="D47" s="45"/>
      <c r="E47" s="40"/>
      <c r="F47" s="46"/>
    </row>
    <row r="48" spans="2:7" x14ac:dyDescent="0.25">
      <c r="B48" s="15"/>
      <c r="C48" s="22" t="s">
        <v>438</v>
      </c>
      <c r="D48" s="45"/>
      <c r="E48" s="40"/>
      <c r="F48" s="46"/>
    </row>
    <row r="49" spans="2:6" x14ac:dyDescent="0.25">
      <c r="B49" s="15"/>
      <c r="C49" s="15"/>
      <c r="D49" s="15"/>
      <c r="E49" s="15"/>
      <c r="F49" s="15"/>
    </row>
    <row r="50" spans="2:6" x14ac:dyDescent="0.25"/>
  </sheetData>
  <conditionalFormatting sqref="D29:D48">
    <cfRule type="expression" dxfId="58" priority="2">
      <formula>IF(CELL("Zeile",D29)&lt;$D$25+CELL("Zeile",$D$29),1,0)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CC73F9EB-77E1-474E-85A5-8C79DC486284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/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266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4" t="s">
        <v>442</v>
      </c>
      <c r="D5" s="56" t="str">
        <f>Netzbetreiber!$D$9</f>
        <v>Netzgesellschaft Düsseldorf mbH</v>
      </c>
      <c r="H5" s="66"/>
      <c r="I5" s="66"/>
      <c r="J5" s="66"/>
      <c r="K5" s="66"/>
    </row>
    <row r="6" spans="2:15" ht="15" customHeight="1" x14ac:dyDescent="0.25">
      <c r="B6" s="22"/>
      <c r="C6" s="60" t="s">
        <v>441</v>
      </c>
      <c r="D6" s="56" t="str">
        <f>Netzbetreiber!D28</f>
        <v>Düsseldorf</v>
      </c>
      <c r="E6" s="15"/>
      <c r="H6" s="66"/>
      <c r="I6" s="66"/>
      <c r="J6" s="66"/>
      <c r="K6" s="66"/>
    </row>
    <row r="7" spans="2:15" ht="15" customHeight="1" x14ac:dyDescent="0.25">
      <c r="B7" s="22"/>
      <c r="C7" s="58" t="s">
        <v>485</v>
      </c>
      <c r="D7" s="359">
        <f>Netzbetreiber!$D$11</f>
        <v>9870016300004</v>
      </c>
      <c r="E7" s="15"/>
      <c r="H7" s="66"/>
      <c r="I7" s="66"/>
      <c r="J7" s="66"/>
      <c r="K7" s="66"/>
    </row>
    <row r="8" spans="2:15" ht="15" customHeight="1" x14ac:dyDescent="0.25">
      <c r="B8" s="22"/>
      <c r="C8" s="54" t="s">
        <v>133</v>
      </c>
      <c r="D8" s="49">
        <f>Netzbetreiber!$D$6</f>
        <v>45383</v>
      </c>
      <c r="E8" s="15"/>
      <c r="H8" s="66"/>
      <c r="I8" s="66"/>
      <c r="J8" s="66"/>
      <c r="K8" s="66"/>
    </row>
    <row r="9" spans="2:15" ht="15" customHeight="1" x14ac:dyDescent="0.25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>
        <v>11</v>
      </c>
      <c r="C11" s="5" t="s">
        <v>615</v>
      </c>
      <c r="D11" s="33" t="s">
        <v>617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 x14ac:dyDescent="0.25">
      <c r="B12" s="22"/>
      <c r="C12" s="5"/>
      <c r="D12" s="29"/>
      <c r="E12" s="15"/>
      <c r="H12" s="66"/>
      <c r="I12" s="66"/>
      <c r="J12" s="66"/>
      <c r="K12" s="66"/>
    </row>
    <row r="13" spans="2:15" ht="15" customHeight="1" x14ac:dyDescent="0.25">
      <c r="B13" s="7" t="s">
        <v>82</v>
      </c>
      <c r="C13" s="5" t="s">
        <v>653</v>
      </c>
      <c r="D13" s="42" t="s">
        <v>667</v>
      </c>
      <c r="E13" s="15"/>
      <c r="H13" s="66"/>
      <c r="I13" s="66"/>
      <c r="J13" s="66"/>
      <c r="K13" s="66"/>
    </row>
    <row r="14" spans="2:15" ht="15" customHeight="1" x14ac:dyDescent="0.25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 x14ac:dyDescent="0.25">
      <c r="B15" s="7" t="s">
        <v>83</v>
      </c>
      <c r="C15" s="31" t="s">
        <v>366</v>
      </c>
      <c r="D15" s="48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 x14ac:dyDescent="0.25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 x14ac:dyDescent="0.25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 x14ac:dyDescent="0.25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 x14ac:dyDescent="0.25">
      <c r="B19" s="7" t="s">
        <v>84</v>
      </c>
      <c r="C19" s="8" t="s">
        <v>613</v>
      </c>
      <c r="D19" s="48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 x14ac:dyDescent="0.25">
      <c r="B20" s="7"/>
      <c r="C20" s="8" t="str">
        <f>HLOOKUP(D19,H19:I20,2,0)</f>
        <v>nach TU-München Verfahren</v>
      </c>
      <c r="D20" s="48" t="s">
        <v>611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 x14ac:dyDescent="0.25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 x14ac:dyDescent="0.25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 x14ac:dyDescent="0.25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 x14ac:dyDescent="0.25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 x14ac:dyDescent="0.25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 x14ac:dyDescent="0.25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 x14ac:dyDescent="0.25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 x14ac:dyDescent="0.25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 x14ac:dyDescent="0.25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 x14ac:dyDescent="0.25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 x14ac:dyDescent="0.25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 x14ac:dyDescent="0.25">
      <c r="B32" s="23" t="s">
        <v>491</v>
      </c>
      <c r="C32" s="24" t="s">
        <v>493</v>
      </c>
      <c r="D32" s="267">
        <v>3</v>
      </c>
      <c r="E32" s="15"/>
      <c r="H32" s="271"/>
      <c r="I32" s="271"/>
      <c r="J32" s="271"/>
      <c r="K32" s="271"/>
      <c r="L32" s="272"/>
    </row>
    <row r="33" spans="2:39" ht="15" customHeight="1" x14ac:dyDescent="0.25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 x14ac:dyDescent="0.25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 x14ac:dyDescent="0.25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 x14ac:dyDescent="0.25">
      <c r="B36" s="15"/>
      <c r="C36" s="35"/>
      <c r="D36" s="29"/>
      <c r="E36" s="15"/>
      <c r="H36" s="66"/>
      <c r="I36" s="66"/>
      <c r="J36" s="66"/>
      <c r="K36" s="66"/>
    </row>
    <row r="37" spans="2:39" ht="15" customHeight="1" x14ac:dyDescent="0.25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 x14ac:dyDescent="0.25">
      <c r="C38" s="8" t="s">
        <v>490</v>
      </c>
    </row>
    <row r="39" spans="2:39" ht="15" customHeight="1" x14ac:dyDescent="0.25">
      <c r="B39" s="7"/>
      <c r="C39" s="3"/>
    </row>
    <row r="40" spans="2:39" ht="15" customHeight="1" x14ac:dyDescent="0.25">
      <c r="B40" s="7"/>
      <c r="C40" s="3" t="s">
        <v>540</v>
      </c>
    </row>
    <row r="41" spans="2:39" ht="18" customHeight="1" x14ac:dyDescent="0.25">
      <c r="C41" s="3" t="s">
        <v>542</v>
      </c>
    </row>
    <row r="42" spans="2:39" ht="18" customHeight="1" x14ac:dyDescent="0.25">
      <c r="C42" s="3"/>
    </row>
    <row r="43" spans="2:39" ht="15" customHeight="1" x14ac:dyDescent="0.25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 x14ac:dyDescent="0.25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 x14ac:dyDescent="0.25">
      <c r="C45" s="22" t="s">
        <v>586</v>
      </c>
      <c r="D45" s="44" t="s">
        <v>659</v>
      </c>
    </row>
    <row r="46" spans="2:39" ht="18" customHeight="1" x14ac:dyDescent="0.25">
      <c r="C46" s="22" t="s">
        <v>587</v>
      </c>
      <c r="D46" s="44"/>
    </row>
    <row r="47" spans="2:39" ht="18" customHeight="1" x14ac:dyDescent="0.25">
      <c r="C47" s="22" t="s">
        <v>588</v>
      </c>
      <c r="D47" s="44"/>
    </row>
    <row r="48" spans="2:39" ht="18" customHeight="1" x14ac:dyDescent="0.25">
      <c r="C48" s="22" t="s">
        <v>589</v>
      </c>
      <c r="D48" s="44"/>
    </row>
    <row r="49" spans="3:4" ht="18" customHeight="1" x14ac:dyDescent="0.25">
      <c r="C49" s="22" t="s">
        <v>590</v>
      </c>
      <c r="D49" s="44"/>
    </row>
    <row r="50" spans="3:4" ht="18" customHeight="1" x14ac:dyDescent="0.25">
      <c r="C50" s="22" t="s">
        <v>591</v>
      </c>
      <c r="D50" s="44"/>
    </row>
    <row r="51" spans="3:4" ht="18" customHeight="1" x14ac:dyDescent="0.25">
      <c r="C51" s="22" t="s">
        <v>592</v>
      </c>
      <c r="D51" s="44"/>
    </row>
    <row r="52" spans="3:4" ht="18" customHeight="1" x14ac:dyDescent="0.25">
      <c r="C52" s="22" t="s">
        <v>593</v>
      </c>
      <c r="D52" s="44"/>
    </row>
    <row r="53" spans="3:4" ht="18" customHeight="1" x14ac:dyDescent="0.25">
      <c r="C53" s="22" t="s">
        <v>594</v>
      </c>
      <c r="D53" s="44"/>
    </row>
    <row r="54" spans="3:4" ht="18" customHeight="1" x14ac:dyDescent="0.25">
      <c r="C54" s="22" t="s">
        <v>595</v>
      </c>
      <c r="D54" s="44"/>
    </row>
    <row r="55" spans="3:4" ht="18" customHeight="1" x14ac:dyDescent="0.25">
      <c r="C55" s="22" t="s">
        <v>596</v>
      </c>
      <c r="D55" s="44"/>
    </row>
    <row r="56" spans="3:4" ht="18" customHeight="1" x14ac:dyDescent="0.25">
      <c r="C56" s="22" t="s">
        <v>597</v>
      </c>
      <c r="D56" s="44"/>
    </row>
    <row r="57" spans="3:4" ht="18" customHeight="1" x14ac:dyDescent="0.25">
      <c r="C57" s="22" t="s">
        <v>598</v>
      </c>
      <c r="D57" s="44"/>
    </row>
    <row r="58" spans="3:4" ht="18" customHeight="1" x14ac:dyDescent="0.25">
      <c r="C58" s="22" t="s">
        <v>599</v>
      </c>
      <c r="D58" s="44"/>
    </row>
    <row r="59" spans="3:4" ht="18" customHeight="1" x14ac:dyDescent="0.25">
      <c r="C59" s="22" t="s">
        <v>600</v>
      </c>
      <c r="D59" s="44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/>
  </sheetViews>
  <sheetFormatPr baseColWidth="10" defaultColWidth="0" defaultRowHeight="15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 x14ac:dyDescent="0.25"/>
    <row r="2" spans="1:56" ht="23.25" x14ac:dyDescent="0.35">
      <c r="B2" s="170" t="s">
        <v>544</v>
      </c>
    </row>
    <row r="3" spans="1:56" ht="15" customHeight="1" x14ac:dyDescent="0.35">
      <c r="B3" s="170"/>
    </row>
    <row r="4" spans="1:56" x14ac:dyDescent="0.25">
      <c r="B4" s="129"/>
      <c r="C4" s="54" t="s">
        <v>442</v>
      </c>
      <c r="D4" s="55"/>
      <c r="E4" s="56" t="str">
        <f>Netzbetreiber!$D$9</f>
        <v>Netzgesellschaft Düsseldorf mbH</v>
      </c>
      <c r="F4" s="129"/>
      <c r="M4" s="129"/>
      <c r="N4" s="129"/>
      <c r="O4" s="129"/>
    </row>
    <row r="5" spans="1:56" x14ac:dyDescent="0.25">
      <c r="B5" s="129"/>
      <c r="C5" s="54" t="s">
        <v>441</v>
      </c>
      <c r="D5" s="55"/>
      <c r="E5" s="56" t="str">
        <f>Netzbetreiber!D28</f>
        <v>Düsseldorf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485</v>
      </c>
      <c r="D6" s="55"/>
      <c r="E6" s="359">
        <f>Netzbetreiber!$D$11</f>
        <v>9870016300004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133</v>
      </c>
      <c r="D7" s="55"/>
      <c r="E7" s="49">
        <f>Netzbetreiber!$D$6</f>
        <v>45383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603</v>
      </c>
      <c r="D11" s="129"/>
      <c r="E11" s="129"/>
      <c r="F11" s="295" t="str">
        <f>INDEX('SLP-Verfahren'!D45:D59,'SLP-Temp-Gebiet #01'!F10)</f>
        <v>Düsseldorf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62" t="s">
        <v>584</v>
      </c>
      <c r="D13" s="362"/>
      <c r="E13" s="362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63" t="s">
        <v>445</v>
      </c>
      <c r="D14" s="363"/>
      <c r="E14" s="88" t="s">
        <v>446</v>
      </c>
      <c r="F14" s="265" t="s">
        <v>85</v>
      </c>
      <c r="G14" s="266" t="s">
        <v>572</v>
      </c>
      <c r="H14" s="50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 x14ac:dyDescent="0.25">
      <c r="B15" s="129"/>
      <c r="C15" s="363" t="s">
        <v>385</v>
      </c>
      <c r="D15" s="363"/>
      <c r="E15" s="88" t="s">
        <v>446</v>
      </c>
      <c r="F15" s="265" t="s">
        <v>71</v>
      </c>
      <c r="G15" s="266" t="s">
        <v>566</v>
      </c>
      <c r="H15" s="50">
        <v>0</v>
      </c>
      <c r="I15" s="55"/>
      <c r="J15" s="129"/>
      <c r="K15" s="129"/>
      <c r="L15" s="129"/>
      <c r="M15" s="129"/>
      <c r="N15" s="129"/>
      <c r="O15" s="160" t="s">
        <v>662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 x14ac:dyDescent="0.3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 x14ac:dyDescent="0.25">
      <c r="B18" s="129"/>
      <c r="C18" s="54" t="s">
        <v>523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 x14ac:dyDescent="0.25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x14ac:dyDescent="0.25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BTU EVU Rechenzentrum GmbH</v>
      </c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B24" s="182"/>
      <c r="C24" s="186" t="s">
        <v>520</v>
      </c>
      <c r="D24" s="187"/>
      <c r="E24" s="155" t="s">
        <v>663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B25" s="182"/>
      <c r="C25" s="186" t="s">
        <v>514</v>
      </c>
      <c r="D25" s="187"/>
      <c r="E25" s="159">
        <v>10400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 x14ac:dyDescent="0.25">
      <c r="A27" s="8"/>
      <c r="B27" s="346"/>
      <c r="C27" s="347" t="s">
        <v>654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/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 x14ac:dyDescent="0.25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B29" s="129"/>
      <c r="C29" s="54" t="s">
        <v>519</v>
      </c>
      <c r="D29" s="129"/>
      <c r="E29" s="129"/>
      <c r="F29" s="48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 x14ac:dyDescent="0.25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 x14ac:dyDescent="0.25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 x14ac:dyDescent="0.25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 x14ac:dyDescent="0.25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 x14ac:dyDescent="0.3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 x14ac:dyDescent="0.25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 x14ac:dyDescent="0.35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 x14ac:dyDescent="0.25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x14ac:dyDescent="0.25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 x14ac:dyDescent="0.3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 x14ac:dyDescent="0.25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 x14ac:dyDescent="0.3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 x14ac:dyDescent="0.25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 x14ac:dyDescent="0.25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 x14ac:dyDescent="0.25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 x14ac:dyDescent="0.25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 x14ac:dyDescent="0.25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137</v>
      </c>
      <c r="D58" s="187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520</v>
      </c>
      <c r="D59" s="187"/>
      <c r="E59" s="155" t="str">
        <f>E24</f>
        <v>Flughafen Düsseldorf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514</v>
      </c>
      <c r="D60" s="187"/>
      <c r="E60" s="159">
        <f>E25</f>
        <v>10400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 x14ac:dyDescent="0.25">
      <c r="B61" s="182"/>
      <c r="C61" s="186" t="s">
        <v>141</v>
      </c>
      <c r="D61" s="187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 x14ac:dyDescent="0.25"/>
    <row r="63" spans="2:28" x14ac:dyDescent="0.25">
      <c r="C63" s="54" t="s">
        <v>519</v>
      </c>
      <c r="D63" s="129"/>
      <c r="E63" s="129"/>
      <c r="F63" s="156">
        <f>F29</f>
        <v>1</v>
      </c>
    </row>
    <row r="64" spans="2:28" ht="15" customHeight="1" x14ac:dyDescent="0.25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 x14ac:dyDescent="0.25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 x14ac:dyDescent="0.2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 x14ac:dyDescent="0.2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 x14ac:dyDescent="0.2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 x14ac:dyDescent="0.25">
      <c r="B69" s="182"/>
      <c r="C69" s="186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 x14ac:dyDescent="0.2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 x14ac:dyDescent="0.2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 x14ac:dyDescent="0.25"/>
    <row r="73" spans="2:15" ht="15.75" customHeight="1" x14ac:dyDescent="0.25">
      <c r="C73" s="364" t="s">
        <v>580</v>
      </c>
      <c r="D73" s="364"/>
      <c r="E73" s="364"/>
      <c r="F73" s="364"/>
    </row>
    <row r="74" spans="2:15" x14ac:dyDescent="0.25"/>
    <row r="79" spans="2:15" x14ac:dyDescent="0.25"/>
  </sheetData>
  <mergeCells count="4">
    <mergeCell ref="C13:E13"/>
    <mergeCell ref="C14:D14"/>
    <mergeCell ref="C15:D15"/>
    <mergeCell ref="C73:F73"/>
  </mergeCells>
  <conditionalFormatting sqref="E22:N25">
    <cfRule type="expression" dxfId="48" priority="28">
      <formula>IF(E$20&lt;=$F$18,1,0)</formula>
    </cfRule>
  </conditionalFormatting>
  <conditionalFormatting sqref="E33:N37">
    <cfRule type="expression" dxfId="47" priority="27">
      <formula>IF(E$31&lt;=$F$29,1,0)</formula>
    </cfRule>
  </conditionalFormatting>
  <conditionalFormatting sqref="E26:N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7:N60">
    <cfRule type="expression" dxfId="44" priority="22">
      <formula>IF(E$55&lt;=$F$53,1,0)</formula>
    </cfRule>
  </conditionalFormatting>
  <conditionalFormatting sqref="E61:N61">
    <cfRule type="expression" dxfId="43" priority="21">
      <formula>IF(E$55&lt;=$F$53,1,0)</formula>
    </cfRule>
  </conditionalFormatting>
  <conditionalFormatting sqref="E67:N69">
    <cfRule type="expression" dxfId="42" priority="15">
      <formula>IF(E$65&lt;=$F$63,1,0)</formula>
    </cfRule>
  </conditionalFormatting>
  <conditionalFormatting sqref="E66:N69 E71:N71">
    <cfRule type="expression" dxfId="41" priority="13">
      <formula>IF(E$65&gt;$F$63,1,0)</formula>
    </cfRule>
  </conditionalFormatting>
  <conditionalFormatting sqref="E57:N61">
    <cfRule type="expression" dxfId="40" priority="12">
      <formula>IF(E$55&gt;$F$53,1,0)</formula>
    </cfRule>
  </conditionalFormatting>
  <conditionalFormatting sqref="E21:N26">
    <cfRule type="expression" dxfId="39" priority="11">
      <formula>IF(E$20&gt;$F$18,1,0)</formula>
    </cfRule>
  </conditionalFormatting>
  <conditionalFormatting sqref="E33:N37">
    <cfRule type="expression" dxfId="38" priority="10">
      <formula>IF(E$31&gt;$F$29,1,0)</formula>
    </cfRule>
  </conditionalFormatting>
  <conditionalFormatting sqref="H11 H8:H9">
    <cfRule type="expression" dxfId="37" priority="9">
      <formula>IF($F$9=1,1,0)</formula>
    </cfRule>
  </conditionalFormatting>
  <conditionalFormatting sqref="E56:N56">
    <cfRule type="expression" dxfId="36" priority="8">
      <formula>IF(E$55&gt;$F$53,1,0)</formula>
    </cfRule>
  </conditionalFormatting>
  <conditionalFormatting sqref="E32:N32">
    <cfRule type="expression" dxfId="35" priority="7">
      <formula>IF(E$31&gt;$F$29,1,0)</formula>
    </cfRule>
  </conditionalFormatting>
  <conditionalFormatting sqref="E71:N71">
    <cfRule type="expression" dxfId="34" priority="6">
      <formula>IF(E$65&lt;=$F$63,1,0)</formula>
    </cfRule>
  </conditionalFormatting>
  <conditionalFormatting sqref="H10">
    <cfRule type="expression" dxfId="33" priority="5">
      <formula>IF($F$9=1,1,0)</formula>
    </cfRule>
  </conditionalFormatting>
  <conditionalFormatting sqref="E70:N70">
    <cfRule type="expression" dxfId="32" priority="2">
      <formula>IF(E$65&lt;=$F$63,1,0)</formula>
    </cfRule>
  </conditionalFormatting>
  <conditionalFormatting sqref="E70:N70">
    <cfRule type="expression" dxfId="31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 x14ac:dyDescent="0.25"/>
    <row r="2" spans="1:56" ht="23.25" x14ac:dyDescent="0.35">
      <c r="B2" s="170" t="s">
        <v>544</v>
      </c>
    </row>
    <row r="3" spans="1:56" ht="15" customHeight="1" x14ac:dyDescent="0.35">
      <c r="B3" s="170"/>
    </row>
    <row r="4" spans="1:56" x14ac:dyDescent="0.25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 x14ac:dyDescent="0.25">
      <c r="B5" s="129"/>
      <c r="C5" s="54" t="s">
        <v>441</v>
      </c>
      <c r="D5" s="55"/>
      <c r="E5" s="56" t="str">
        <f>Netzbetreiber!D28</f>
        <v>Düsseldorf</v>
      </c>
      <c r="F5" s="129"/>
      <c r="G5" s="129"/>
      <c r="H5" s="129"/>
      <c r="M5" s="129"/>
      <c r="N5" s="129"/>
      <c r="O5" s="129"/>
    </row>
    <row r="6" spans="1:56" x14ac:dyDescent="0.25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 x14ac:dyDescent="0.25">
      <c r="B7" s="129"/>
      <c r="C7" s="54" t="s">
        <v>133</v>
      </c>
      <c r="D7" s="55"/>
      <c r="E7" s="49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 x14ac:dyDescent="0.25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 x14ac:dyDescent="0.25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 x14ac:dyDescent="0.25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 x14ac:dyDescent="0.25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 x14ac:dyDescent="0.25"/>
    <row r="13" spans="1:56" ht="18" customHeight="1" x14ac:dyDescent="0.25">
      <c r="B13" s="129"/>
      <c r="C13" s="362" t="s">
        <v>584</v>
      </c>
      <c r="D13" s="362"/>
      <c r="E13" s="362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 x14ac:dyDescent="0.25">
      <c r="B14" s="129"/>
      <c r="C14" s="363" t="s">
        <v>445</v>
      </c>
      <c r="D14" s="363"/>
      <c r="E14" s="88" t="s">
        <v>446</v>
      </c>
      <c r="F14" s="265" t="s">
        <v>85</v>
      </c>
      <c r="G14" s="266" t="s">
        <v>572</v>
      </c>
      <c r="H14" s="50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 x14ac:dyDescent="0.25">
      <c r="B15" s="129"/>
      <c r="C15" s="363" t="s">
        <v>385</v>
      </c>
      <c r="D15" s="363"/>
      <c r="E15" s="88" t="s">
        <v>446</v>
      </c>
      <c r="F15" s="265" t="s">
        <v>71</v>
      </c>
      <c r="G15" s="266" t="s">
        <v>566</v>
      </c>
      <c r="H15" s="50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 x14ac:dyDescent="0.25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 x14ac:dyDescent="0.3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 x14ac:dyDescent="0.25">
      <c r="B18" s="129"/>
      <c r="C18" s="54" t="s">
        <v>523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 x14ac:dyDescent="0.25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 x14ac:dyDescent="0.25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 x14ac:dyDescent="0.25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 x14ac:dyDescent="0.25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 x14ac:dyDescent="0.25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 x14ac:dyDescent="0.25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 x14ac:dyDescent="0.25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 x14ac:dyDescent="0.25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 x14ac:dyDescent="0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 x14ac:dyDescent="0.25">
      <c r="B28" s="129"/>
      <c r="C28" s="54" t="s">
        <v>519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 x14ac:dyDescent="0.25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x14ac:dyDescent="0.25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 x14ac:dyDescent="0.25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 x14ac:dyDescent="0.25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 x14ac:dyDescent="0.25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 x14ac:dyDescent="0.25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 x14ac:dyDescent="0.25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 x14ac:dyDescent="0.25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 x14ac:dyDescent="0.3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 x14ac:dyDescent="0.25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 x14ac:dyDescent="0.35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x14ac:dyDescent="0.25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x14ac:dyDescent="0.25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x14ac:dyDescent="0.25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x14ac:dyDescent="0.25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x14ac:dyDescent="0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x14ac:dyDescent="0.25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x14ac:dyDescent="0.25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 x14ac:dyDescent="0.25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 x14ac:dyDescent="0.3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x14ac:dyDescent="0.2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 x14ac:dyDescent="0.3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x14ac:dyDescent="0.25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 x14ac:dyDescent="0.25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 x14ac:dyDescent="0.25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 x14ac:dyDescent="0.25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 x14ac:dyDescent="0.25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 x14ac:dyDescent="0.25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 x14ac:dyDescent="0.25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 x14ac:dyDescent="0.25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 x14ac:dyDescent="0.25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 x14ac:dyDescent="0.25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 x14ac:dyDescent="0.25"/>
    <row r="62" spans="2:28" x14ac:dyDescent="0.25">
      <c r="C62" s="54" t="s">
        <v>519</v>
      </c>
      <c r="D62" s="129"/>
      <c r="E62" s="129"/>
      <c r="F62" s="156">
        <f>F28</f>
        <v>4</v>
      </c>
    </row>
    <row r="63" spans="2:28" ht="15" customHeight="1" x14ac:dyDescent="0.25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 x14ac:dyDescent="0.25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x14ac:dyDescent="0.2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 x14ac:dyDescent="0.2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 x14ac:dyDescent="0.2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 x14ac:dyDescent="0.2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 x14ac:dyDescent="0.2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 x14ac:dyDescent="0.2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 x14ac:dyDescent="0.25"/>
    <row r="72" spans="2:15" ht="15.75" customHeight="1" x14ac:dyDescent="0.25">
      <c r="C72" s="364" t="s">
        <v>580</v>
      </c>
      <c r="D72" s="364"/>
      <c r="E72" s="364"/>
      <c r="F72" s="364"/>
    </row>
    <row r="73" spans="2:15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5" zeroHeight="1" x14ac:dyDescent="0.25"/>
  <cols>
    <col min="1" max="1" width="2.85546875" style="127" customWidth="1"/>
    <col min="2" max="2" width="8" style="127" customWidth="1"/>
    <col min="3" max="3" width="37.42578125" style="127" customWidth="1"/>
    <col min="4" max="4" width="15.14062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 x14ac:dyDescent="0.3"/>
    <row r="2" spans="2:26" ht="23.25" x14ac:dyDescent="0.25">
      <c r="B2" s="128" t="s">
        <v>362</v>
      </c>
    </row>
    <row r="3" spans="2:26" x14ac:dyDescent="0.25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 x14ac:dyDescent="0.2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 x14ac:dyDescent="0.25">
      <c r="B5" s="129"/>
      <c r="C5" s="51" t="s">
        <v>367</v>
      </c>
      <c r="D5" s="52" t="str">
        <f>Netzbetreiber!$D$9</f>
        <v>Netzgesellschaft Düsseldorf 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 x14ac:dyDescent="0.25">
      <c r="B6" s="129"/>
      <c r="C6" s="51" t="s">
        <v>334</v>
      </c>
      <c r="D6" s="52" t="str">
        <f>Netzbetreiber!$D$28</f>
        <v>Düsseldorf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 x14ac:dyDescent="0.25">
      <c r="B7" s="129"/>
      <c r="C7" s="53" t="s">
        <v>485</v>
      </c>
      <c r="D7" s="359">
        <f>Netzbetreiber!$D$11</f>
        <v>9870016300004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 x14ac:dyDescent="0.25">
      <c r="B8" s="129"/>
      <c r="C8" s="51" t="s">
        <v>133</v>
      </c>
      <c r="D8" s="361">
        <f>Netzbetreiber!$D$6</f>
        <v>45383</v>
      </c>
      <c r="E8" s="129"/>
      <c r="F8" s="129"/>
      <c r="H8" s="127" t="s">
        <v>493</v>
      </c>
      <c r="J8" s="131"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 x14ac:dyDescent="0.2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 x14ac:dyDescent="0.3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 x14ac:dyDescent="0.3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 x14ac:dyDescent="0.25">
      <c r="B12" s="140">
        <v>1</v>
      </c>
      <c r="C12" s="141" t="str">
        <f t="shared" ref="C12:C41" si="0">$D$6</f>
        <v>Düsseldorf</v>
      </c>
      <c r="D12" s="351" t="s">
        <v>664</v>
      </c>
      <c r="E12" s="165" t="s">
        <v>665</v>
      </c>
      <c r="F12" s="352"/>
      <c r="G12" s="8"/>
      <c r="H12" s="353">
        <v>2.5085307000000001</v>
      </c>
      <c r="I12" s="353">
        <v>-34.817960900000003</v>
      </c>
      <c r="J12" s="353">
        <v>6.9811107999999997</v>
      </c>
      <c r="K12" s="353">
        <v>0.1049031</v>
      </c>
      <c r="L12" s="354">
        <v>40</v>
      </c>
      <c r="M12" s="353">
        <v>0</v>
      </c>
      <c r="N12" s="353">
        <v>0</v>
      </c>
      <c r="O12" s="353">
        <v>0</v>
      </c>
      <c r="P12" s="353">
        <v>0</v>
      </c>
      <c r="Q12" s="355">
        <v>1</v>
      </c>
      <c r="R12" s="356">
        <v>1</v>
      </c>
      <c r="S12" s="356">
        <v>1</v>
      </c>
      <c r="T12" s="356">
        <v>1</v>
      </c>
      <c r="U12" s="356">
        <v>1</v>
      </c>
      <c r="V12" s="356">
        <v>1</v>
      </c>
      <c r="W12" s="356">
        <v>1</v>
      </c>
      <c r="X12" s="357">
        <v>1</v>
      </c>
      <c r="Y12" s="302"/>
      <c r="Z12" s="211"/>
    </row>
    <row r="13" spans="2:26" s="142" customFormat="1" x14ac:dyDescent="0.25">
      <c r="B13" s="143">
        <v>2</v>
      </c>
      <c r="C13" s="144" t="str">
        <f t="shared" si="0"/>
        <v>Düsseldorf</v>
      </c>
      <c r="D13" s="351" t="s">
        <v>664</v>
      </c>
      <c r="E13" s="165" t="s">
        <v>666</v>
      </c>
      <c r="F13" s="352"/>
      <c r="H13" s="353">
        <v>2.5085307000000001</v>
      </c>
      <c r="I13" s="353">
        <v>-34.817960900000003</v>
      </c>
      <c r="J13" s="353">
        <v>6.9811107999999997</v>
      </c>
      <c r="K13" s="353">
        <v>0.1049031</v>
      </c>
      <c r="L13" s="354">
        <v>40</v>
      </c>
      <c r="M13" s="353">
        <v>0</v>
      </c>
      <c r="N13" s="353">
        <v>0</v>
      </c>
      <c r="O13" s="353">
        <v>0</v>
      </c>
      <c r="P13" s="353">
        <v>0</v>
      </c>
      <c r="Q13" s="355">
        <v>1</v>
      </c>
      <c r="R13" s="356">
        <v>1</v>
      </c>
      <c r="S13" s="356">
        <v>1</v>
      </c>
      <c r="T13" s="356">
        <v>1</v>
      </c>
      <c r="U13" s="356">
        <v>1</v>
      </c>
      <c r="V13" s="356">
        <v>1</v>
      </c>
      <c r="W13" s="356">
        <v>1</v>
      </c>
      <c r="X13" s="357">
        <v>1</v>
      </c>
      <c r="Y13" s="302"/>
      <c r="Z13" s="211"/>
    </row>
    <row r="14" spans="2:26" s="142" customFormat="1" x14ac:dyDescent="0.25">
      <c r="B14" s="143">
        <v>3</v>
      </c>
      <c r="C14" s="144" t="str">
        <f t="shared" si="0"/>
        <v>Düsseldorf</v>
      </c>
      <c r="D14" s="351" t="s">
        <v>248</v>
      </c>
      <c r="E14" s="165" t="s">
        <v>4</v>
      </c>
      <c r="F14" s="352" t="s">
        <v>668</v>
      </c>
      <c r="H14" s="353">
        <v>0.40409319999999999</v>
      </c>
      <c r="I14" s="353">
        <v>-24.439296800000001</v>
      </c>
      <c r="J14" s="353">
        <v>6.5718174999999999</v>
      </c>
      <c r="K14" s="353">
        <v>0.71077100000000004</v>
      </c>
      <c r="L14" s="354">
        <v>40</v>
      </c>
      <c r="M14" s="353">
        <v>0</v>
      </c>
      <c r="N14" s="353">
        <v>0</v>
      </c>
      <c r="O14" s="353">
        <v>0</v>
      </c>
      <c r="P14" s="353">
        <v>0</v>
      </c>
      <c r="Q14" s="355">
        <v>1.0561199999999999</v>
      </c>
      <c r="R14" s="356">
        <v>1</v>
      </c>
      <c r="S14" s="356">
        <v>1</v>
      </c>
      <c r="T14" s="356">
        <v>1</v>
      </c>
      <c r="U14" s="356">
        <v>1</v>
      </c>
      <c r="V14" s="356">
        <v>1</v>
      </c>
      <c r="W14" s="356">
        <v>1</v>
      </c>
      <c r="X14" s="357">
        <v>1</v>
      </c>
      <c r="Y14" s="302"/>
      <c r="Z14" s="211"/>
    </row>
    <row r="15" spans="2:26" s="142" customFormat="1" x14ac:dyDescent="0.25">
      <c r="B15" s="143">
        <v>4</v>
      </c>
      <c r="C15" s="144" t="str">
        <f t="shared" si="0"/>
        <v>Düsseldorf</v>
      </c>
      <c r="D15" s="61"/>
      <c r="E15" s="164"/>
      <c r="F15" s="306"/>
      <c r="H15" s="277"/>
      <c r="I15" s="277"/>
      <c r="J15" s="277"/>
      <c r="K15" s="277"/>
      <c r="L15" s="278"/>
      <c r="M15" s="277"/>
      <c r="N15" s="277"/>
      <c r="O15" s="277"/>
      <c r="P15" s="277"/>
      <c r="Q15" s="279"/>
      <c r="R15" s="280"/>
      <c r="S15" s="280"/>
      <c r="T15" s="280"/>
      <c r="U15" s="280"/>
      <c r="V15" s="280"/>
      <c r="W15" s="280"/>
      <c r="X15" s="281"/>
      <c r="Y15" s="302"/>
      <c r="Z15" s="211"/>
    </row>
    <row r="16" spans="2:26" s="142" customFormat="1" x14ac:dyDescent="0.25">
      <c r="B16" s="143">
        <v>5</v>
      </c>
      <c r="C16" s="144" t="str">
        <f t="shared" si="0"/>
        <v>Düsseldorf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 x14ac:dyDescent="0.25">
      <c r="B17" s="143">
        <v>6</v>
      </c>
      <c r="C17" s="144" t="str">
        <f t="shared" si="0"/>
        <v>Düsseldorf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 x14ac:dyDescent="0.25">
      <c r="B18" s="143">
        <v>7</v>
      </c>
      <c r="C18" s="144" t="str">
        <f t="shared" si="0"/>
        <v>Düsseldorf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 x14ac:dyDescent="0.25">
      <c r="B19" s="143">
        <v>8</v>
      </c>
      <c r="C19" s="144" t="str">
        <f t="shared" si="0"/>
        <v>Düsseldorf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 x14ac:dyDescent="0.25">
      <c r="B20" s="143">
        <v>9</v>
      </c>
      <c r="C20" s="144" t="str">
        <f t="shared" si="0"/>
        <v>Düsseldorf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 x14ac:dyDescent="0.25">
      <c r="B21" s="143">
        <v>10</v>
      </c>
      <c r="C21" s="144" t="str">
        <f t="shared" si="0"/>
        <v>Düsseldorf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 x14ac:dyDescent="0.25">
      <c r="B22" s="143">
        <v>11</v>
      </c>
      <c r="C22" s="144" t="str">
        <f t="shared" si="0"/>
        <v>Düsseldorf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 x14ac:dyDescent="0.25">
      <c r="B23" s="143">
        <v>12</v>
      </c>
      <c r="C23" s="144" t="str">
        <f t="shared" si="0"/>
        <v>Düsseldorf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 x14ac:dyDescent="0.25">
      <c r="B24" s="143">
        <v>13</v>
      </c>
      <c r="C24" s="144" t="str">
        <f t="shared" si="0"/>
        <v>Düsseldorf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 x14ac:dyDescent="0.25">
      <c r="B25" s="143">
        <v>14</v>
      </c>
      <c r="C25" s="144" t="str">
        <f t="shared" si="0"/>
        <v>Düsseldorf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 x14ac:dyDescent="0.25">
      <c r="B26" s="143">
        <v>15</v>
      </c>
      <c r="C26" s="144" t="str">
        <f t="shared" si="0"/>
        <v>Düsseldorf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 x14ac:dyDescent="0.25">
      <c r="B27" s="143">
        <v>16</v>
      </c>
      <c r="C27" s="144" t="str">
        <f t="shared" si="0"/>
        <v>Düsseldorf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 x14ac:dyDescent="0.25">
      <c r="B28" s="143">
        <v>17</v>
      </c>
      <c r="C28" s="144" t="str">
        <f t="shared" si="0"/>
        <v>Düsseldorf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 x14ac:dyDescent="0.25">
      <c r="B29" s="143">
        <v>18</v>
      </c>
      <c r="C29" s="144" t="str">
        <f t="shared" si="0"/>
        <v>Düsseldorf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 x14ac:dyDescent="0.25">
      <c r="B30" s="143">
        <v>19</v>
      </c>
      <c r="C30" s="144" t="str">
        <f t="shared" si="0"/>
        <v>Düsseldorf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 x14ac:dyDescent="0.25">
      <c r="B31" s="143">
        <v>20</v>
      </c>
      <c r="C31" s="144" t="str">
        <f t="shared" si="0"/>
        <v>Düsseldorf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 x14ac:dyDescent="0.25">
      <c r="B32" s="143">
        <v>21</v>
      </c>
      <c r="C32" s="144" t="str">
        <f t="shared" si="0"/>
        <v>Düsseldorf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 x14ac:dyDescent="0.25">
      <c r="B33" s="143">
        <v>22</v>
      </c>
      <c r="C33" s="144" t="str">
        <f t="shared" si="0"/>
        <v>Düsseldorf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 x14ac:dyDescent="0.25">
      <c r="B34" s="143">
        <v>23</v>
      </c>
      <c r="C34" s="144" t="str">
        <f t="shared" si="0"/>
        <v>Düsseldorf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 x14ac:dyDescent="0.25">
      <c r="B35" s="143">
        <v>24</v>
      </c>
      <c r="C35" s="144" t="str">
        <f t="shared" si="0"/>
        <v>Düsseldorf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 x14ac:dyDescent="0.25">
      <c r="B36" s="143">
        <v>25</v>
      </c>
      <c r="C36" s="144" t="str">
        <f t="shared" si="0"/>
        <v>Düsseldorf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 x14ac:dyDescent="0.25">
      <c r="B37" s="143">
        <v>26</v>
      </c>
      <c r="C37" s="144" t="str">
        <f t="shared" si="0"/>
        <v>Düsseldorf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 x14ac:dyDescent="0.25">
      <c r="B38" s="143">
        <v>27</v>
      </c>
      <c r="C38" s="144" t="str">
        <f t="shared" si="0"/>
        <v>Düsseldorf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 x14ac:dyDescent="0.25">
      <c r="B39" s="143">
        <v>28</v>
      </c>
      <c r="C39" s="144" t="str">
        <f t="shared" si="0"/>
        <v>Düsseldorf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 x14ac:dyDescent="0.25">
      <c r="B40" s="143">
        <v>29</v>
      </c>
      <c r="C40" s="144" t="str">
        <f t="shared" si="0"/>
        <v>Düsseldorf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 x14ac:dyDescent="0.25">
      <c r="B41" s="143">
        <v>30</v>
      </c>
      <c r="C41" s="144" t="str">
        <f t="shared" si="0"/>
        <v>Düsseldorf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 H11:Y11 H15:Y41 Y12:Y14 F15:F41">
    <cfRule type="expression" dxfId="12" priority="11">
      <formula>ISERROR(F11)</formula>
    </cfRule>
  </conditionalFormatting>
  <conditionalFormatting sqref="E15:F41 Y12:Y41">
    <cfRule type="duplicateValues" dxfId="11" priority="33"/>
  </conditionalFormatting>
  <conditionalFormatting sqref="F12:F14 H12:X14">
    <cfRule type="expression" dxfId="10" priority="1">
      <formula>ISERROR(F12)</formula>
    </cfRule>
  </conditionalFormatting>
  <conditionalFormatting sqref="E12:F14">
    <cfRule type="duplicateValues" dxfId="9" priority="2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D15:D41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E15:E26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 x14ac:dyDescent="0.2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 x14ac:dyDescent="0.25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 x14ac:dyDescent="0.2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 x14ac:dyDescent="0.25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 x14ac:dyDescent="0.25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 x14ac:dyDescent="0.25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 x14ac:dyDescent="0.25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 x14ac:dyDescent="0.25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 x14ac:dyDescent="0.25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 x14ac:dyDescent="0.25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 x14ac:dyDescent="0.25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 x14ac:dyDescent="0.25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 x14ac:dyDescent="0.25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 x14ac:dyDescent="0.25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 x14ac:dyDescent="0.25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 x14ac:dyDescent="0.25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 x14ac:dyDescent="0.25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 x14ac:dyDescent="0.25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 x14ac:dyDescent="0.25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 x14ac:dyDescent="0.25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 x14ac:dyDescent="0.25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 x14ac:dyDescent="0.25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 x14ac:dyDescent="0.25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 x14ac:dyDescent="0.25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 x14ac:dyDescent="0.25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 x14ac:dyDescent="0.25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 x14ac:dyDescent="0.25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 x14ac:dyDescent="0.25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 x14ac:dyDescent="0.25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 x14ac:dyDescent="0.25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 x14ac:dyDescent="0.25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 x14ac:dyDescent="0.25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 x14ac:dyDescent="0.25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 x14ac:dyDescent="0.25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 x14ac:dyDescent="0.25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 x14ac:dyDescent="0.25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 x14ac:dyDescent="0.25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 x14ac:dyDescent="0.25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 x14ac:dyDescent="0.25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 x14ac:dyDescent="0.25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 x14ac:dyDescent="0.25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 x14ac:dyDescent="0.25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 x14ac:dyDescent="0.25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 x14ac:dyDescent="0.25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 x14ac:dyDescent="0.25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 x14ac:dyDescent="0.25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 x14ac:dyDescent="0.25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 x14ac:dyDescent="0.25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 x14ac:dyDescent="0.25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 x14ac:dyDescent="0.25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 x14ac:dyDescent="0.25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 x14ac:dyDescent="0.25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 x14ac:dyDescent="0.25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 x14ac:dyDescent="0.25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 x14ac:dyDescent="0.25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 x14ac:dyDescent="0.25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 x14ac:dyDescent="0.25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 x14ac:dyDescent="0.25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 x14ac:dyDescent="0.25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 x14ac:dyDescent="0.25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 x14ac:dyDescent="0.25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 x14ac:dyDescent="0.25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 x14ac:dyDescent="0.25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 x14ac:dyDescent="0.25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 x14ac:dyDescent="0.25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 x14ac:dyDescent="0.25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 x14ac:dyDescent="0.25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 x14ac:dyDescent="0.25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 x14ac:dyDescent="0.25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 x14ac:dyDescent="0.25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 x14ac:dyDescent="0.25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 x14ac:dyDescent="0.25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 x14ac:dyDescent="0.25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 x14ac:dyDescent="0.25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 x14ac:dyDescent="0.25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 x14ac:dyDescent="0.25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 x14ac:dyDescent="0.25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 x14ac:dyDescent="0.25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 x14ac:dyDescent="0.25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 x14ac:dyDescent="0.25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 x14ac:dyDescent="0.25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 x14ac:dyDescent="0.25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 x14ac:dyDescent="0.25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 x14ac:dyDescent="0.25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 x14ac:dyDescent="0.25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 x14ac:dyDescent="0.25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 x14ac:dyDescent="0.25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 x14ac:dyDescent="0.25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 x14ac:dyDescent="0.25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 x14ac:dyDescent="0.25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 x14ac:dyDescent="0.25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 x14ac:dyDescent="0.25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 x14ac:dyDescent="0.25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 x14ac:dyDescent="0.25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 x14ac:dyDescent="0.3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 x14ac:dyDescent="0.25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 x14ac:dyDescent="0.25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 x14ac:dyDescent="0.25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 x14ac:dyDescent="0.25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 x14ac:dyDescent="0.25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 x14ac:dyDescent="0.25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 x14ac:dyDescent="0.25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 x14ac:dyDescent="0.25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 x14ac:dyDescent="0.25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 x14ac:dyDescent="0.25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 x14ac:dyDescent="0.25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 x14ac:dyDescent="0.25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 x14ac:dyDescent="0.25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 x14ac:dyDescent="0.25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 x14ac:dyDescent="0.25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 x14ac:dyDescent="0.25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 x14ac:dyDescent="0.25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 x14ac:dyDescent="0.25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 x14ac:dyDescent="0.25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 x14ac:dyDescent="0.25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 x14ac:dyDescent="0.25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 x14ac:dyDescent="0.25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 x14ac:dyDescent="0.25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 x14ac:dyDescent="0.25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 x14ac:dyDescent="0.25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 x14ac:dyDescent="0.25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 x14ac:dyDescent="0.25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 x14ac:dyDescent="0.25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 x14ac:dyDescent="0.25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 x14ac:dyDescent="0.25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 x14ac:dyDescent="0.25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 x14ac:dyDescent="0.25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 x14ac:dyDescent="0.25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 x14ac:dyDescent="0.25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 x14ac:dyDescent="0.25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 x14ac:dyDescent="0.25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 x14ac:dyDescent="0.25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 x14ac:dyDescent="0.25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 x14ac:dyDescent="0.25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 x14ac:dyDescent="0.25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 x14ac:dyDescent="0.25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 x14ac:dyDescent="0.25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 x14ac:dyDescent="0.25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 x14ac:dyDescent="0.25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 x14ac:dyDescent="0.25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 x14ac:dyDescent="0.25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 x14ac:dyDescent="0.25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 x14ac:dyDescent="0.25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 x14ac:dyDescent="0.25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 x14ac:dyDescent="0.25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 x14ac:dyDescent="0.25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 x14ac:dyDescent="0.25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 x14ac:dyDescent="0.25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 x14ac:dyDescent="0.25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 x14ac:dyDescent="0.25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 x14ac:dyDescent="0.25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 x14ac:dyDescent="0.25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 x14ac:dyDescent="0.25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 x14ac:dyDescent="0.25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 x14ac:dyDescent="0.25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 x14ac:dyDescent="0.25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 x14ac:dyDescent="0.25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 x14ac:dyDescent="0.25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 x14ac:dyDescent="0.25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/>
  </sheetViews>
  <sheetFormatPr baseColWidth="10" defaultColWidth="0" defaultRowHeight="12.75" zeroHeight="1" x14ac:dyDescent="0.2"/>
  <cols>
    <col min="1" max="1" width="2.85546875" style="74" customWidth="1"/>
    <col min="2" max="2" width="15.140625" style="74" customWidth="1"/>
    <col min="3" max="3" width="16.2851562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 x14ac:dyDescent="0.2"/>
    <row r="2" spans="2:30" ht="23.25" x14ac:dyDescent="0.35">
      <c r="B2" s="83" t="s">
        <v>443</v>
      </c>
    </row>
    <row r="3" spans="2:30" ht="15" customHeight="1" x14ac:dyDescent="0.35">
      <c r="B3" s="83"/>
    </row>
    <row r="4" spans="2:30" ht="15" customHeight="1" x14ac:dyDescent="0.25">
      <c r="B4" s="84" t="s">
        <v>442</v>
      </c>
      <c r="C4" s="62" t="str">
        <f>Netzbetreiber!$D$9</f>
        <v>Netzgesellschaft Düsseldorf 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 x14ac:dyDescent="0.25">
      <c r="B5" s="86" t="s">
        <v>441</v>
      </c>
      <c r="C5" s="63" t="str">
        <f>Netzbetreiber!D28</f>
        <v>Düsseldorf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 x14ac:dyDescent="0.25">
      <c r="B6" s="84" t="s">
        <v>439</v>
      </c>
      <c r="C6" s="360">
        <f>Netzbetreiber!$D$11</f>
        <v>9870016300004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 x14ac:dyDescent="0.3">
      <c r="B7" s="84" t="s">
        <v>133</v>
      </c>
      <c r="C7" s="57">
        <f>Netzbetreiber!$D$6</f>
        <v>45383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 x14ac:dyDescent="0.3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65" t="s">
        <v>455</v>
      </c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2:30" ht="15.75" thickBot="1" x14ac:dyDescent="0.3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 x14ac:dyDescent="0.25">
      <c r="B10" s="370" t="s">
        <v>583</v>
      </c>
      <c r="C10" s="371"/>
      <c r="D10" s="93">
        <v>2</v>
      </c>
      <c r="E10" s="94" t="str">
        <f>IF(ISERROR(HLOOKUP(E$11,$M$9:$AD$35,$D10,0)),"",HLOOKUP(E$11,$M$9:$AD$35,$D10,0))</f>
        <v/>
      </c>
      <c r="F10" s="368" t="s">
        <v>395</v>
      </c>
      <c r="G10" s="368"/>
      <c r="H10" s="368"/>
      <c r="I10" s="368"/>
      <c r="J10" s="368"/>
      <c r="K10" s="368"/>
      <c r="L10" s="369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 x14ac:dyDescent="0.3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1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 x14ac:dyDescent="0.2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 x14ac:dyDescent="0.2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 x14ac:dyDescent="0.2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 x14ac:dyDescent="0.2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 x14ac:dyDescent="0.2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 x14ac:dyDescent="0.2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 x14ac:dyDescent="0.2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 x14ac:dyDescent="0.2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 x14ac:dyDescent="0.2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 x14ac:dyDescent="0.2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 x14ac:dyDescent="0.2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 x14ac:dyDescent="0.2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 x14ac:dyDescent="0.25">
      <c r="B24" s="115" t="s">
        <v>417</v>
      </c>
      <c r="C24" s="116"/>
      <c r="D24" s="110">
        <v>15</v>
      </c>
      <c r="E24" s="314">
        <f t="shared" si="0"/>
        <v>1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 x14ac:dyDescent="0.2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 x14ac:dyDescent="0.2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 x14ac:dyDescent="0.2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 x14ac:dyDescent="0.2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 x14ac:dyDescent="0.2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 x14ac:dyDescent="0.25">
      <c r="B30" s="115" t="s">
        <v>406</v>
      </c>
      <c r="C30" s="116"/>
      <c r="D30" s="110">
        <v>20</v>
      </c>
      <c r="E30" s="314">
        <f t="shared" si="0"/>
        <v>1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 x14ac:dyDescent="0.2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 x14ac:dyDescent="0.2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 x14ac:dyDescent="0.2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 x14ac:dyDescent="0.2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 x14ac:dyDescent="0.3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 x14ac:dyDescent="0.2"/>
    <row r="37" spans="2:30" x14ac:dyDescent="0.2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 x14ac:dyDescent="0.2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 x14ac:dyDescent="0.25">
      <c r="A1" s="130" t="s">
        <v>452</v>
      </c>
      <c r="B1" s="127"/>
      <c r="D1" s="216" t="s">
        <v>545</v>
      </c>
    </row>
    <row r="2" spans="1:16" x14ac:dyDescent="0.25">
      <c r="A2" s="236"/>
      <c r="B2" s="235" t="s">
        <v>453</v>
      </c>
    </row>
    <row r="3" spans="1:16" ht="20.100000000000001" customHeight="1" x14ac:dyDescent="0.25">
      <c r="A3" s="372" t="s">
        <v>249</v>
      </c>
      <c r="B3" s="237" t="s">
        <v>86</v>
      </c>
      <c r="C3" s="238"/>
      <c r="D3" s="374" t="s">
        <v>454</v>
      </c>
      <c r="E3" s="375"/>
      <c r="F3" s="375"/>
      <c r="G3" s="375"/>
      <c r="H3" s="375"/>
      <c r="I3" s="375"/>
      <c r="J3" s="376"/>
      <c r="K3" s="239"/>
      <c r="L3" s="239"/>
      <c r="M3" s="239"/>
      <c r="N3" s="239"/>
      <c r="O3" s="240"/>
      <c r="P3" s="239"/>
    </row>
    <row r="4" spans="1:16" ht="20.100000000000001" customHeight="1" x14ac:dyDescent="0.25">
      <c r="A4" s="373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 x14ac:dyDescent="0.25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 x14ac:dyDescent="0.25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 x14ac:dyDescent="0.25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 x14ac:dyDescent="0.25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 x14ac:dyDescent="0.25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 x14ac:dyDescent="0.25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 x14ac:dyDescent="0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 x14ac:dyDescent="0.25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 x14ac:dyDescent="0.25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 x14ac:dyDescent="0.25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 x14ac:dyDescent="0.25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 x14ac:dyDescent="0.25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 x14ac:dyDescent="0.25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 x14ac:dyDescent="0.25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 x14ac:dyDescent="0.25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 x14ac:dyDescent="0.25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 x14ac:dyDescent="0.25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 x14ac:dyDescent="0.2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 x14ac:dyDescent="0.25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18b9f00-f4e5-4488-840e-6084e0f110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Schmitz, Georg</cp:lastModifiedBy>
  <cp:lastPrinted>2015-03-20T22:59:10Z</cp:lastPrinted>
  <dcterms:created xsi:type="dcterms:W3CDTF">2015-01-15T05:25:41Z</dcterms:created>
  <dcterms:modified xsi:type="dcterms:W3CDTF">2024-01-24T07:06:16Z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